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klif Karşılaştırma" sheetId="1" r:id="rId1"/>
    <sheet name="Nasıl Kullanılı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16.83203125" customWidth="1"/>
    <col min="2" max="2" width="28.83203125" customWidth="1"/>
    <col min="3" max="3" width="9.83203125" customWidth="1"/>
    <col min="4" max="4" width="13.83203125" customWidth="1"/>
    <col min="5" max="5" width="13.83203125" customWidth="1"/>
    <col min="6" max="6" width="13.83203125" customWidth="1"/>
    <col min="7" max="7" width="13.83203125" customWidth="1"/>
    <col min="8" max="8" width="16.83203125" customWidth="1"/>
    <col min="9" max="9" width="13.83203125" customWidth="1"/>
    <col min="10" max="10" width="14.83203125" customWidth="1"/>
  </cols>
  <sheetData>
    <row r="1">
      <c r="A1" t="str">
        <v>Ürün Kodu / Stok Kodu</v>
      </c>
      <c r="B1" t="str">
        <v>Açıklama</v>
      </c>
      <c r="C1" t="str">
        <v>Miktar</v>
      </c>
      <c r="D1" t="str">
        <v>Tedarikçi A</v>
      </c>
      <c r="E1" t="str">
        <v>Tedarikçi B</v>
      </c>
      <c r="F1" t="str">
        <v>Tedarikçi C</v>
      </c>
      <c r="G1" t="str">
        <v>En Düşük Fiyat</v>
      </c>
      <c r="H1" t="str">
        <v>En Uygun Tedarikçi</v>
      </c>
      <c r="I1" t="str">
        <v>Birim Tasarruf</v>
      </c>
      <c r="J1" t="str">
        <v>Toplam Tasarruf</v>
      </c>
    </row>
    <row r="2">
      <c r="A2" t="str">
        <v>OFS-1001</v>
      </c>
      <c r="B2" t="str">
        <v>A4 Fotokopi Kağıdı (Koli)</v>
      </c>
      <c r="C2">
        <v>50</v>
      </c>
      <c r="D2" s="1">
        <v>185</v>
      </c>
      <c r="E2" s="1">
        <v>179.5</v>
      </c>
      <c r="F2" s="1">
        <v>190</v>
      </c>
      <c r="G2" s="1">
        <f>MIN(D2:F2)</f>
        <v>179.5</v>
      </c>
      <c r="H2" t="str">
        <f>INDEX($D$1:$F$1,MATCH(G2,D2:F2,0))</f>
        <v>Tedarikçi B</v>
      </c>
      <c r="I2" s="1">
        <f>MAX(D2:F2)-MIN(D2:F2)</f>
        <v>10.5</v>
      </c>
      <c r="J2" s="1">
        <f>I2*C2</f>
        <v>525</v>
      </c>
    </row>
    <row r="3">
      <c r="A3" t="str">
        <v>OFS-1002</v>
      </c>
      <c r="B3" t="str">
        <v>Dosya Klasörü (Adet)</v>
      </c>
      <c r="C3">
        <v>200</v>
      </c>
      <c r="D3" s="1">
        <v>12.5</v>
      </c>
      <c r="E3" s="1">
        <v>12.5</v>
      </c>
      <c r="F3" s="1">
        <v>13.75</v>
      </c>
      <c r="G3" s="1">
        <f>MIN(D3:F3)</f>
        <v>12.5</v>
      </c>
      <c r="H3" t="str">
        <f>INDEX($D$1:$F$1,MATCH(G3,D3:F3,0))</f>
        <v>Tedarikçi A</v>
      </c>
      <c r="I3" s="1">
        <f>MAX(D3:F3)-MIN(D3:F3)</f>
        <v>1.25</v>
      </c>
      <c r="J3" s="1">
        <f>I3*C3</f>
        <v>250</v>
      </c>
    </row>
    <row r="4">
      <c r="A4" t="str">
        <v>OFS-1003</v>
      </c>
      <c r="B4" t="str">
        <v>Yazıcı Toner Kartuşu</v>
      </c>
      <c r="C4">
        <v>15</v>
      </c>
      <c r="D4" s="1">
        <v>640</v>
      </c>
      <c r="E4" s="1">
        <v>655</v>
      </c>
      <c r="G4" s="1">
        <f>MIN(D4:F4)</f>
        <v>640</v>
      </c>
      <c r="H4" t="str">
        <f>INDEX($D$1:$F$1,MATCH(G4,D4:F4,0))</f>
        <v>Tedarikçi A</v>
      </c>
      <c r="I4" s="1">
        <f>MAX(D4:F4)-MIN(D4:F4)</f>
        <v>15</v>
      </c>
      <c r="J4" s="1">
        <f>I4*C4</f>
        <v>225</v>
      </c>
    </row>
    <row r="5">
      <c r="A5" t="str">
        <v>OFS-1004</v>
      </c>
      <c r="B5" t="str">
        <v>Tek Kullanımlık Eldiven (Kutu)</v>
      </c>
      <c r="C5">
        <v>40</v>
      </c>
      <c r="D5" s="1">
        <v>89.9</v>
      </c>
      <c r="E5" s="1">
        <v>84.5</v>
      </c>
      <c r="F5" s="1">
        <v>92</v>
      </c>
      <c r="G5" s="1">
        <f>MIN(D5:F5)</f>
        <v>84.5</v>
      </c>
      <c r="H5" t="str">
        <f>INDEX($D$1:$F$1,MATCH(G5,D5:F5,0))</f>
        <v>Tedarikçi B</v>
      </c>
      <c r="I5" s="1">
        <f>MAX(D5:F5)-MIN(D5:F5)</f>
        <v>7.5</v>
      </c>
      <c r="J5" s="1">
        <f>I5*C5</f>
        <v>300</v>
      </c>
    </row>
    <row r="6">
      <c r="A6" t="str">
        <v>OFS-1005</v>
      </c>
      <c r="B6" t="str">
        <v>Temizlik Spreyi (500ml)</v>
      </c>
      <c r="C6">
        <v>60</v>
      </c>
      <c r="D6" s="1">
        <v>47</v>
      </c>
      <c r="E6" s="1">
        <v>47</v>
      </c>
      <c r="F6" s="1">
        <v>45.5</v>
      </c>
      <c r="G6" s="1">
        <f>MIN(D6:F6)</f>
        <v>45.5</v>
      </c>
      <c r="H6" t="str">
        <f>INDEX($D$1:$F$1,MATCH(G6,D6:F6,0))</f>
        <v>Tedarikçi C</v>
      </c>
      <c r="I6" s="1">
        <f>MAX(D6:F6)-MIN(D6:F6)</f>
        <v>1.5</v>
      </c>
      <c r="J6" s="1">
        <f>I6*C6</f>
        <v>90</v>
      </c>
    </row>
    <row r="7">
      <c r="A7" t="str">
        <v>OFS-1006</v>
      </c>
      <c r="B7" t="str">
        <v>Çöp Poşeti (Rulo)</v>
      </c>
      <c r="C7">
        <v>80</v>
      </c>
      <c r="D7" s="1">
        <v>23.75</v>
      </c>
      <c r="E7" s="1">
        <v>24.9</v>
      </c>
      <c r="F7" s="1">
        <v>23.75</v>
      </c>
      <c r="G7" s="1">
        <f>MIN(D7:F7)</f>
        <v>23.75</v>
      </c>
      <c r="H7" t="str">
        <f>INDEX($D$1:$F$1,MATCH(G7,D7:F7,0))</f>
        <v>Tedarikçi A</v>
      </c>
      <c r="I7" s="1">
        <f>MAX(D7:F7)-MIN(D7:F7)</f>
        <v>1.15</v>
      </c>
      <c r="J7" s="1">
        <f>I7*C7</f>
        <v>92</v>
      </c>
    </row>
    <row r="8">
      <c r="A8" t="str">
        <v>OFS-1007</v>
      </c>
      <c r="B8" t="str">
        <v>El Dezenfektanı (1L)</v>
      </c>
      <c r="C8">
        <v>30</v>
      </c>
      <c r="E8" s="1">
        <v>68</v>
      </c>
      <c r="F8" s="1">
        <v>71.5</v>
      </c>
      <c r="G8" s="1">
        <f>MIN(D8:F8)</f>
        <v>68</v>
      </c>
      <c r="H8" t="str">
        <f>INDEX($D$1:$F$1,MATCH(G8,D8:F8,0))</f>
        <v>Tedarikçi B</v>
      </c>
      <c r="I8" s="1">
        <f>MAX(D8:F8)-MIN(D8:F8)</f>
        <v>3.5</v>
      </c>
      <c r="J8" s="1">
        <f>I8*C8</f>
        <v>105</v>
      </c>
    </row>
    <row r="9">
      <c r="A9" t="str">
        <v>OFS-1008</v>
      </c>
      <c r="B9" t="str">
        <v>Kablo Bağı (Paket)</v>
      </c>
      <c r="C9">
        <v>25</v>
      </c>
      <c r="D9" s="1">
        <v>15.2</v>
      </c>
      <c r="E9" s="1">
        <v>16</v>
      </c>
      <c r="F9" s="1">
        <v>14.75</v>
      </c>
      <c r="G9" s="1">
        <f>MIN(D9:F9)</f>
        <v>14.75</v>
      </c>
      <c r="H9" t="str">
        <f>INDEX($D$1:$F$1,MATCH(G9,D9:F9,0))</f>
        <v>Tedarikçi C</v>
      </c>
      <c r="I9" s="1">
        <f>MAX(D9:F9)-MIN(D9:F9)</f>
        <v>1.25</v>
      </c>
      <c r="J9" s="1">
        <f>I9*C9</f>
        <v>31.25</v>
      </c>
    </row>
    <row r="11">
      <c r="B11" t="str">
        <v>Tedarikçi Bazında Toplam Sepet Maliyeti</v>
      </c>
    </row>
    <row r="12">
      <c r="D12" s="1">
        <f>SUMPRODUCT((D2:D9&lt;&gt;"")*D2:D9*C2:C9)</f>
        <v>30046</v>
      </c>
      <c r="E12" s="1">
        <f>SUMPRODUCT((E2:E9&lt;&gt;"")*E2:E9*C2:C9)</f>
        <v>31932</v>
      </c>
      <c r="F12" s="1">
        <f>SUMPRODUCT((F2:F9&lt;&gt;"")*F2:F9*C2:C9)</f>
        <v>23073.75</v>
      </c>
    </row>
    <row r="13">
      <c r="B13" t="str">
        <v>Toplam Potansiyel Tasarruf (en uygun tedarikçi seçilirse)</v>
      </c>
      <c r="J13" s="1">
        <f>SUM(J2:J9)</f>
        <v>1618.25</v>
      </c>
    </row>
  </sheetData>
  <ignoredErrors>
    <ignoredError numberStoredAsText="1" sqref="A1:J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cols>
    <col min="1" max="1" width="90.83203125" customWidth="1"/>
  </cols>
  <sheetData>
    <row r="1">
      <c r="A1" t="str">
        <v>Tedarikçi Teklifi Karşılaştırma Şablonu — nasıl kullanılır</v>
      </c>
    </row>
    <row r="2">
      <c r="A2" t="str">
        <v/>
      </c>
    </row>
    <row r="3">
      <c r="A3" t="str">
        <v>Her kalem için en fazla 3 tedarikçinin birim fiyatını girin.</v>
      </c>
    </row>
    <row r="4">
      <c r="A4" t="str">
        <v>Bir tedarikçi o kalem için teklif vermediyse hücreyi boş bırakın — asla 0 yazmayın; 0 yazmak o tedarikçiyi en ucuz gösterir.</v>
      </c>
    </row>
    <row r="5">
      <c r="A5" t="str">
        <v/>
      </c>
    </row>
    <row r="6">
      <c r="A6" t="str">
        <v>Sütunlar:</v>
      </c>
    </row>
    <row r="7">
      <c r="A7" t="str">
        <v>Ürün Kodu / Stok Kodu, Açıklama, Miktar — kendi kalemlerinizle değiştirin.</v>
      </c>
    </row>
    <row r="8">
      <c r="A8" t="str">
        <v>Tedarikçi A/B/C — her tedarikçinin birim fiyatı.</v>
      </c>
    </row>
    <row r="9">
      <c r="A9" t="str">
        <v>En Düşük Fiyat, En Uygun Tedarikçi, Birim Tasarruf, Toplam Tasarruf — otomatik hesaplanır.</v>
      </c>
    </row>
    <row r="10">
      <c r="A10" t="str">
        <v/>
      </c>
    </row>
    <row r="11">
      <c r="A11" t="str">
        <v>Bu şablonun yapmadıkları:</v>
      </c>
    </row>
    <row r="12">
      <c r="A12" t="str">
        <v>Teslimat süresi, kalite veya ödeme koşullarını puanlamaz — yalnızca fiyat.</v>
      </c>
    </row>
    <row r="13">
      <c r="A13" t="str">
        <v>Nakliye, gümrük veya toplam sahip olma maliyetini hesaplamaz.</v>
      </c>
    </row>
    <row r="14">
      <c r="A14" t="str">
        <v>Para birimi veya ölçü birimi dönüşümü yapmaz — karşılaştırmadan önce tüm tekliflerin aynı para birimi ve ölçü biriminde olması sizin sorumluluğunuzdadır.</v>
      </c>
    </row>
    <row r="15">
      <c r="A15" t="str">
        <v>3'ten fazla tedarikçi eklemek için sütun ve formülleri kendiniz genişletmeniz gerekir.</v>
      </c>
    </row>
  </sheetData>
  <ignoredErrors>
    <ignoredError numberStoredAsText="1" sqref="A1:A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Teklif Karşılaştırma</vt:lpstr>
      <vt:lpstr>Nasıl Kullanılır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